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ef0cdda844970b2d/Dokumente/"/>
    </mc:Choice>
  </mc:AlternateContent>
  <xr:revisionPtr revIDLastSave="0" documentId="14_{254075F6-1122-45D4-AA0D-F968F1D09C41}" xr6:coauthVersionLast="47" xr6:coauthVersionMax="47" xr10:uidLastSave="{00000000-0000-0000-0000-000000000000}"/>
  <workbookProtection workbookAlgorithmName="SHA-512" workbookHashValue="Y9fJv01TgbfAN91wNiucWiyomoLwwU1Gb9rxQr0QBS/mTSsp1CyIVbgkSsUdOZlofRASfqv4s6ad4MH7O4CuCg==" workbookSaltValue="CcgGu+r5jzAyYLYZfNfDxQ==" workbookSpinCount="100000" lockStructure="1"/>
  <bookViews>
    <workbookView xWindow="-120" yWindow="-120" windowWidth="29040" windowHeight="15720" xr2:uid="{B6BC866F-013F-47C6-9B73-1AEEDED8C940}"/>
  </bookViews>
  <sheets>
    <sheet name="Cohort Analysi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1" l="1"/>
  <c r="K22" i="1"/>
  <c r="E23" i="1"/>
  <c r="F23" i="1" s="1"/>
  <c r="G23" i="1" s="1"/>
  <c r="H23" i="1" s="1"/>
  <c r="I23" i="1" s="1"/>
  <c r="J23" i="1" s="1"/>
  <c r="K23" i="1" s="1"/>
  <c r="L23" i="1" s="1"/>
  <c r="M23" i="1" s="1"/>
  <c r="N23" i="1" s="1"/>
  <c r="O23" i="1" s="1"/>
  <c r="Q16" i="1"/>
  <c r="Q15" i="1"/>
  <c r="Q14" i="1"/>
  <c r="Q13" i="1"/>
  <c r="Q12" i="1"/>
  <c r="Q11" i="1"/>
  <c r="Q10" i="1"/>
  <c r="Q9" i="1"/>
  <c r="Q8" i="1"/>
  <c r="Q7" i="1"/>
  <c r="Q6" i="1"/>
  <c r="D23" i="1"/>
  <c r="E22" i="1"/>
  <c r="F22" i="1"/>
  <c r="G22" i="1"/>
  <c r="H22" i="1"/>
  <c r="I22" i="1"/>
  <c r="L22" i="1"/>
  <c r="M22" i="1"/>
  <c r="N22" i="1"/>
  <c r="O22" i="1"/>
  <c r="D22" i="1"/>
  <c r="E24" i="1" l="1"/>
  <c r="D24" i="1"/>
  <c r="M24" i="1"/>
  <c r="H24" i="1"/>
  <c r="D33" i="1"/>
  <c r="O24" i="1"/>
  <c r="D27" i="1" s="1"/>
  <c r="F24" i="1"/>
  <c r="G24" i="1"/>
  <c r="D32" i="1"/>
  <c r="D34" i="1" s="1"/>
  <c r="N24" i="1"/>
  <c r="I24" i="1"/>
  <c r="L24" i="1"/>
  <c r="K24" i="1"/>
  <c r="J24" i="1"/>
  <c r="D26" i="1"/>
</calcChain>
</file>

<file path=xl/sharedStrings.xml><?xml version="1.0" encoding="utf-8"?>
<sst xmlns="http://schemas.openxmlformats.org/spreadsheetml/2006/main" count="15" uniqueCount="15">
  <si>
    <t>Churn</t>
  </si>
  <si>
    <t>Retention</t>
  </si>
  <si>
    <t>avg. Revenue / Customer</t>
  </si>
  <si>
    <t>Invoiced Revenue</t>
  </si>
  <si>
    <t xml:space="preserve">Full Revenue Potential </t>
  </si>
  <si>
    <t>Lost Revenue due to churn</t>
  </si>
  <si>
    <t># Customers EoB 23</t>
  </si>
  <si>
    <t>Cumulative Calculation:</t>
  </si>
  <si>
    <t># Invoiced customers/month</t>
  </si>
  <si>
    <t># full potential customer/month</t>
  </si>
  <si>
    <t># lost customers / month</t>
  </si>
  <si>
    <t>Simpliefied Calcualtion:</t>
  </si>
  <si>
    <t>Cohort Analysis (simplified example)</t>
  </si>
  <si>
    <t>churn impact on revenue!</t>
  </si>
  <si>
    <t>zeigt die Anzahl der NEU dazugewonnen Kunden in dem Monat Jan-23.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</si>
</sst>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70C0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10" xfId="0" applyBorder="1" applyProtection="1"/>
    <xf numFmtId="0" fontId="0" fillId="0" borderId="11" xfId="0" applyBorder="1" applyProtection="1"/>
    <xf numFmtId="0" fontId="0" fillId="0" borderId="11" xfId="0" applyBorder="1" applyAlignment="1" applyProtection="1">
      <alignment horizontal="center"/>
    </xf>
    <xf numFmtId="0" fontId="0" fillId="0" borderId="12" xfId="0" applyBorder="1" applyProtection="1"/>
    <xf numFmtId="0" fontId="0" fillId="0" borderId="13" xfId="0" applyBorder="1" applyProtection="1"/>
    <xf numFmtId="0" fontId="4" fillId="0" borderId="0" xfId="0" applyFont="1" applyBorder="1" applyProtection="1"/>
    <xf numFmtId="0" fontId="0" fillId="0" borderId="0" xfId="0" applyBorder="1" applyProtection="1"/>
    <xf numFmtId="0" fontId="0" fillId="0" borderId="0" xfId="0" applyBorder="1" applyAlignment="1" applyProtection="1">
      <alignment horizontal="center"/>
    </xf>
    <xf numFmtId="0" fontId="0" fillId="0" borderId="14" xfId="0" applyBorder="1" applyProtection="1"/>
    <xf numFmtId="0" fontId="0" fillId="0" borderId="13" xfId="0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17" fontId="0" fillId="0" borderId="1" xfId="0" applyNumberForma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 wrapText="1"/>
    </xf>
    <xf numFmtId="0" fontId="0" fillId="0" borderId="14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17" fontId="0" fillId="0" borderId="2" xfId="0" applyNumberFormat="1" applyBorder="1" applyProtection="1"/>
    <xf numFmtId="0" fontId="0" fillId="0" borderId="2" xfId="0" applyFill="1" applyBorder="1" applyAlignment="1" applyProtection="1">
      <alignment horizontal="center"/>
    </xf>
    <xf numFmtId="17" fontId="0" fillId="0" borderId="3" xfId="0" applyNumberFormat="1" applyBorder="1" applyProtection="1"/>
    <xf numFmtId="0" fontId="0" fillId="0" borderId="3" xfId="0" applyFill="1" applyBorder="1" applyAlignment="1" applyProtection="1">
      <alignment horizontal="center"/>
    </xf>
    <xf numFmtId="17" fontId="0" fillId="0" borderId="4" xfId="0" applyNumberFormat="1" applyBorder="1" applyProtection="1"/>
    <xf numFmtId="0" fontId="0" fillId="0" borderId="4" xfId="0" applyFill="1" applyBorder="1" applyAlignment="1" applyProtection="1">
      <alignment horizontal="center"/>
    </xf>
    <xf numFmtId="0" fontId="1" fillId="0" borderId="0" xfId="0" applyFont="1" applyBorder="1" applyAlignment="1" applyProtection="1">
      <alignment horizontal="right"/>
    </xf>
    <xf numFmtId="0" fontId="0" fillId="0" borderId="0" xfId="0" applyBorder="1" applyAlignment="1" applyProtection="1">
      <alignment horizontal="right"/>
    </xf>
    <xf numFmtId="0" fontId="0" fillId="0" borderId="0" xfId="0" applyFill="1" applyBorder="1" applyProtection="1"/>
    <xf numFmtId="10" fontId="0" fillId="0" borderId="0" xfId="0" applyNumberFormat="1" applyBorder="1" applyAlignment="1" applyProtection="1">
      <alignment horizontal="center"/>
    </xf>
    <xf numFmtId="3" fontId="0" fillId="0" borderId="0" xfId="0" applyNumberFormat="1" applyFill="1" applyBorder="1" applyAlignment="1" applyProtection="1"/>
    <xf numFmtId="3" fontId="0" fillId="0" borderId="0" xfId="0" applyNumberFormat="1" applyFill="1" applyBorder="1" applyAlignment="1" applyProtection="1">
      <alignment horizontal="right"/>
    </xf>
    <xf numFmtId="10" fontId="0" fillId="0" borderId="0" xfId="0" applyNumberFormat="1" applyBorder="1" applyProtection="1"/>
    <xf numFmtId="3" fontId="0" fillId="0" borderId="0" xfId="0" applyNumberFormat="1" applyFill="1" applyBorder="1" applyProtection="1"/>
    <xf numFmtId="0" fontId="0" fillId="0" borderId="15" xfId="0" applyBorder="1" applyProtection="1"/>
    <xf numFmtId="0" fontId="0" fillId="0" borderId="16" xfId="0" applyBorder="1" applyProtection="1"/>
    <xf numFmtId="0" fontId="0" fillId="0" borderId="16" xfId="0" applyBorder="1" applyAlignment="1" applyProtection="1">
      <alignment horizontal="center"/>
    </xf>
    <xf numFmtId="0" fontId="0" fillId="0" borderId="17" xfId="0" applyBorder="1" applyProtection="1"/>
    <xf numFmtId="0" fontId="0" fillId="0" borderId="0" xfId="0" applyFont="1" applyBorder="1" applyAlignment="1" applyProtection="1">
      <alignment horizontal="center"/>
    </xf>
    <xf numFmtId="0" fontId="0" fillId="0" borderId="6" xfId="0" applyFont="1" applyBorder="1" applyAlignment="1" applyProtection="1">
      <alignment horizontal="center"/>
    </xf>
    <xf numFmtId="0" fontId="0" fillId="0" borderId="5" xfId="0" applyFont="1" applyBorder="1" applyAlignment="1" applyProtection="1">
      <alignment horizontal="center"/>
    </xf>
    <xf numFmtId="0" fontId="0" fillId="0" borderId="7" xfId="0" applyFont="1" applyBorder="1" applyAlignment="1" applyProtection="1">
      <alignment horizontal="center"/>
    </xf>
    <xf numFmtId="0" fontId="0" fillId="0" borderId="8" xfId="0" applyFont="1" applyBorder="1" applyAlignment="1" applyProtection="1">
      <alignment horizontal="center"/>
    </xf>
    <xf numFmtId="0" fontId="0" fillId="2" borderId="5" xfId="0" applyFont="1" applyFill="1" applyBorder="1" applyAlignment="1" applyProtection="1">
      <alignment horizontal="center"/>
    </xf>
    <xf numFmtId="0" fontId="0" fillId="2" borderId="0" xfId="0" applyFont="1" applyFill="1" applyBorder="1" applyAlignment="1" applyProtection="1">
      <alignment horizontal="center"/>
    </xf>
    <xf numFmtId="0" fontId="0" fillId="2" borderId="9" xfId="0" applyFont="1" applyFill="1" applyBorder="1" applyAlignment="1" applyProtection="1">
      <alignment horizontal="center"/>
    </xf>
    <xf numFmtId="164" fontId="0" fillId="0" borderId="0" xfId="0" applyNumberFormat="1" applyFill="1" applyBorder="1" applyAlignment="1" applyProtection="1">
      <alignment horizontal="center"/>
    </xf>
    <xf numFmtId="164" fontId="3" fillId="0" borderId="0" xfId="0" applyNumberFormat="1" applyFont="1" applyFill="1" applyBorder="1" applyAlignment="1" applyProtection="1">
      <alignment horizontal="center"/>
    </xf>
    <xf numFmtId="164" fontId="2" fillId="0" borderId="0" xfId="0" applyNumberFormat="1" applyFont="1" applyFill="1" applyBorder="1" applyAlignment="1" applyProtection="1">
      <alignment horizont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CC99"/>
      <color rgb="FFFFCA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Cohort-</a:t>
            </a:r>
            <a:r>
              <a:rPr lang="de-DE" baseline="0"/>
              <a:t>Analysis 2023</a:t>
            </a:r>
            <a:br>
              <a:rPr lang="de-DE" baseline="0"/>
            </a:br>
            <a:r>
              <a:rPr lang="de-DE" baseline="0"/>
              <a:t>(based on new customer acquisitions)</a:t>
            </a:r>
            <a:endParaRPr lang="de-D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'Cohort Analysis'!$C$22</c:f>
              <c:strCache>
                <c:ptCount val="1"/>
                <c:pt idx="0">
                  <c:v># Invoiced customers/month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'Cohort Analysis'!$D$5:$O$5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</c:numCache>
            </c:numRef>
          </c:cat>
          <c:val>
            <c:numRef>
              <c:f>'Cohort Analysis'!$D$22:$O$22</c:f>
              <c:numCache>
                <c:formatCode>General</c:formatCode>
                <c:ptCount val="12"/>
                <c:pt idx="0">
                  <c:v>24</c:v>
                </c:pt>
                <c:pt idx="1">
                  <c:v>39</c:v>
                </c:pt>
                <c:pt idx="2">
                  <c:v>55</c:v>
                </c:pt>
                <c:pt idx="3">
                  <c:v>74</c:v>
                </c:pt>
                <c:pt idx="4">
                  <c:v>98</c:v>
                </c:pt>
                <c:pt idx="5">
                  <c:v>131</c:v>
                </c:pt>
                <c:pt idx="6">
                  <c:v>156</c:v>
                </c:pt>
                <c:pt idx="7">
                  <c:v>182</c:v>
                </c:pt>
                <c:pt idx="8">
                  <c:v>202</c:v>
                </c:pt>
                <c:pt idx="9">
                  <c:v>222</c:v>
                </c:pt>
                <c:pt idx="10">
                  <c:v>227</c:v>
                </c:pt>
                <c:pt idx="11">
                  <c:v>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A2-4922-9657-76F97E26D280}"/>
            </c:ext>
          </c:extLst>
        </c:ser>
        <c:ser>
          <c:idx val="1"/>
          <c:order val="1"/>
          <c:tx>
            <c:strRef>
              <c:f>'Cohort Analysis'!$C$23</c:f>
              <c:strCache>
                <c:ptCount val="1"/>
                <c:pt idx="0">
                  <c:v># full potential customer/month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'Cohort Analysis'!$D$5:$O$5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</c:numCache>
            </c:numRef>
          </c:cat>
          <c:val>
            <c:numRef>
              <c:f>'Cohort Analysis'!$D$23:$O$23</c:f>
              <c:numCache>
                <c:formatCode>General</c:formatCode>
                <c:ptCount val="12"/>
                <c:pt idx="0">
                  <c:v>24</c:v>
                </c:pt>
                <c:pt idx="1">
                  <c:v>39</c:v>
                </c:pt>
                <c:pt idx="2">
                  <c:v>57</c:v>
                </c:pt>
                <c:pt idx="3">
                  <c:v>82</c:v>
                </c:pt>
                <c:pt idx="4">
                  <c:v>114</c:v>
                </c:pt>
                <c:pt idx="5">
                  <c:v>154</c:v>
                </c:pt>
                <c:pt idx="6">
                  <c:v>193</c:v>
                </c:pt>
                <c:pt idx="7">
                  <c:v>227</c:v>
                </c:pt>
                <c:pt idx="8">
                  <c:v>256</c:v>
                </c:pt>
                <c:pt idx="9">
                  <c:v>287</c:v>
                </c:pt>
                <c:pt idx="10">
                  <c:v>315</c:v>
                </c:pt>
                <c:pt idx="11">
                  <c:v>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A2-4922-9657-76F97E26D280}"/>
            </c:ext>
          </c:extLst>
        </c:ser>
        <c:ser>
          <c:idx val="2"/>
          <c:order val="2"/>
          <c:tx>
            <c:strRef>
              <c:f>'Cohort Analysis'!$C$24</c:f>
              <c:strCache>
                <c:ptCount val="1"/>
                <c:pt idx="0">
                  <c:v># lost customers / month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'Cohort Analysis'!$D$5:$O$5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</c:numCache>
            </c:numRef>
          </c:cat>
          <c:val>
            <c:numRef>
              <c:f>'Cohort Analysis'!$D$24:$O$24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-2</c:v>
                </c:pt>
                <c:pt idx="3">
                  <c:v>-8</c:v>
                </c:pt>
                <c:pt idx="4">
                  <c:v>-16</c:v>
                </c:pt>
                <c:pt idx="5">
                  <c:v>-23</c:v>
                </c:pt>
                <c:pt idx="6">
                  <c:v>-37</c:v>
                </c:pt>
                <c:pt idx="7">
                  <c:v>-45</c:v>
                </c:pt>
                <c:pt idx="8">
                  <c:v>-54</c:v>
                </c:pt>
                <c:pt idx="9">
                  <c:v>-65</c:v>
                </c:pt>
                <c:pt idx="10">
                  <c:v>-88</c:v>
                </c:pt>
                <c:pt idx="11">
                  <c:v>-105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A2-4922-9657-76F97E26D2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5004880"/>
        <c:axId val="1084992880"/>
      </c:lineChart>
      <c:dateAx>
        <c:axId val="108500488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1084992880"/>
        <c:crosses val="autoZero"/>
        <c:auto val="1"/>
        <c:lblOffset val="100"/>
        <c:baseTimeUnit val="months"/>
      </c:dateAx>
      <c:valAx>
        <c:axId val="1084992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1085004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DE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104775</xdr:colOff>
      <xdr:row>4</xdr:row>
      <xdr:rowOff>9525</xdr:rowOff>
    </xdr:from>
    <xdr:to>
      <xdr:col>24</xdr:col>
      <xdr:colOff>352425</xdr:colOff>
      <xdr:row>23</xdr:row>
      <xdr:rowOff>180975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342D5FD5-6437-5163-BE8A-33DC21EF8D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C66A7-2723-4D01-A852-C80F0C05E7A6}">
  <dimension ref="B1:Y35"/>
  <sheetViews>
    <sheetView showGridLines="0" tabSelected="1" workbookViewId="0">
      <selection activeCell="D31" sqref="D31:F31"/>
    </sheetView>
  </sheetViews>
  <sheetFormatPr baseColWidth="10" defaultRowHeight="15" x14ac:dyDescent="0.25"/>
  <cols>
    <col min="1" max="1" width="3.28515625" style="1" customWidth="1"/>
    <col min="2" max="2" width="4" style="1" bestFit="1" customWidth="1"/>
    <col min="3" max="3" width="26.28515625" style="1" customWidth="1"/>
    <col min="4" max="15" width="7.85546875" style="1" customWidth="1"/>
    <col min="16" max="16" width="1.5703125" style="1" customWidth="1"/>
    <col min="17" max="17" width="12.85546875" style="2" customWidth="1"/>
    <col min="18" max="16384" width="11.42578125" style="1"/>
  </cols>
  <sheetData>
    <row r="1" spans="2:25" ht="15.75" thickBot="1" x14ac:dyDescent="0.3"/>
    <row r="2" spans="2:25" x14ac:dyDescent="0.25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5"/>
      <c r="R2" s="4"/>
      <c r="S2" s="4"/>
      <c r="T2" s="4"/>
      <c r="U2" s="4"/>
      <c r="V2" s="4"/>
      <c r="W2" s="4"/>
      <c r="X2" s="4"/>
      <c r="Y2" s="6"/>
    </row>
    <row r="3" spans="2:25" ht="15.75" x14ac:dyDescent="0.25">
      <c r="B3" s="7"/>
      <c r="C3" s="8" t="s">
        <v>12</v>
      </c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10"/>
      <c r="R3" s="9"/>
      <c r="S3" s="9"/>
      <c r="T3" s="9"/>
      <c r="U3" s="9"/>
      <c r="V3" s="9"/>
      <c r="W3" s="9"/>
      <c r="X3" s="9"/>
      <c r="Y3" s="11"/>
    </row>
    <row r="4" spans="2:25" x14ac:dyDescent="0.25">
      <c r="B4" s="7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9"/>
      <c r="S4" s="9"/>
      <c r="T4" s="9"/>
      <c r="U4" s="9"/>
      <c r="V4" s="9"/>
      <c r="W4" s="9"/>
      <c r="X4" s="9"/>
      <c r="Y4" s="11"/>
    </row>
    <row r="5" spans="2:25" s="17" customFormat="1" ht="30" x14ac:dyDescent="0.25">
      <c r="B5" s="12"/>
      <c r="C5" s="13"/>
      <c r="D5" s="14">
        <v>44927</v>
      </c>
      <c r="E5" s="14">
        <v>44958</v>
      </c>
      <c r="F5" s="14">
        <v>44986</v>
      </c>
      <c r="G5" s="14">
        <v>45017</v>
      </c>
      <c r="H5" s="14">
        <v>45047</v>
      </c>
      <c r="I5" s="14">
        <v>45078</v>
      </c>
      <c r="J5" s="14">
        <v>45108</v>
      </c>
      <c r="K5" s="14">
        <v>45139</v>
      </c>
      <c r="L5" s="14">
        <v>45170</v>
      </c>
      <c r="M5" s="14">
        <v>45200</v>
      </c>
      <c r="N5" s="14">
        <v>45231</v>
      </c>
      <c r="O5" s="14">
        <v>45261</v>
      </c>
      <c r="P5" s="13"/>
      <c r="Q5" s="15" t="s">
        <v>6</v>
      </c>
      <c r="R5" s="13"/>
      <c r="S5" s="13"/>
      <c r="T5" s="13"/>
      <c r="U5" s="13"/>
      <c r="V5" s="13"/>
      <c r="W5" s="13"/>
      <c r="X5" s="13"/>
      <c r="Y5" s="16"/>
    </row>
    <row r="6" spans="2:25" x14ac:dyDescent="0.25">
      <c r="B6" s="7"/>
      <c r="C6" s="18">
        <v>44927</v>
      </c>
      <c r="D6" s="41">
        <v>24</v>
      </c>
      <c r="E6" s="36">
        <v>24</v>
      </c>
      <c r="F6" s="36">
        <v>22</v>
      </c>
      <c r="G6" s="36">
        <v>20</v>
      </c>
      <c r="H6" s="36">
        <v>18</v>
      </c>
      <c r="I6" s="36">
        <v>19</v>
      </c>
      <c r="J6" s="36">
        <v>16</v>
      </c>
      <c r="K6" s="36">
        <v>15</v>
      </c>
      <c r="L6" s="36">
        <v>14</v>
      </c>
      <c r="M6" s="36">
        <v>16</v>
      </c>
      <c r="N6" s="36">
        <v>12</v>
      </c>
      <c r="O6" s="37">
        <v>10</v>
      </c>
      <c r="P6" s="9"/>
      <c r="Q6" s="19">
        <f>O6-D6</f>
        <v>-14</v>
      </c>
      <c r="R6" s="9"/>
      <c r="S6" s="9"/>
      <c r="T6" s="9"/>
      <c r="U6" s="9"/>
      <c r="V6" s="9"/>
      <c r="W6" s="9"/>
      <c r="X6" s="9"/>
      <c r="Y6" s="11"/>
    </row>
    <row r="7" spans="2:25" x14ac:dyDescent="0.25">
      <c r="B7" s="7"/>
      <c r="C7" s="20">
        <v>44958</v>
      </c>
      <c r="D7" s="38"/>
      <c r="E7" s="42">
        <v>15</v>
      </c>
      <c r="F7" s="36">
        <v>15</v>
      </c>
      <c r="G7" s="36">
        <v>13</v>
      </c>
      <c r="H7" s="36">
        <v>12</v>
      </c>
      <c r="I7" s="36">
        <v>12</v>
      </c>
      <c r="J7" s="36">
        <v>10</v>
      </c>
      <c r="K7" s="36">
        <v>10</v>
      </c>
      <c r="L7" s="36">
        <v>11</v>
      </c>
      <c r="M7" s="36">
        <v>9</v>
      </c>
      <c r="N7" s="36">
        <v>8</v>
      </c>
      <c r="O7" s="37">
        <v>8</v>
      </c>
      <c r="P7" s="9"/>
      <c r="Q7" s="21">
        <f>O7-E7</f>
        <v>-7</v>
      </c>
      <c r="R7" s="9"/>
      <c r="S7" s="9"/>
      <c r="T7" s="9"/>
      <c r="U7" s="9"/>
      <c r="V7" s="9"/>
      <c r="W7" s="9"/>
      <c r="X7" s="9"/>
      <c r="Y7" s="11"/>
    </row>
    <row r="8" spans="2:25" x14ac:dyDescent="0.25">
      <c r="B8" s="7"/>
      <c r="C8" s="20">
        <v>44986</v>
      </c>
      <c r="D8" s="38"/>
      <c r="E8" s="36"/>
      <c r="F8" s="42">
        <v>18</v>
      </c>
      <c r="G8" s="36">
        <v>16</v>
      </c>
      <c r="H8" s="36">
        <v>14</v>
      </c>
      <c r="I8" s="36">
        <v>14</v>
      </c>
      <c r="J8" s="36">
        <v>12</v>
      </c>
      <c r="K8" s="36">
        <v>11</v>
      </c>
      <c r="L8" s="36">
        <v>9</v>
      </c>
      <c r="M8" s="36">
        <v>7</v>
      </c>
      <c r="N8" s="36">
        <v>3</v>
      </c>
      <c r="O8" s="37">
        <v>1</v>
      </c>
      <c r="P8" s="9"/>
      <c r="Q8" s="21">
        <f>O8-F8</f>
        <v>-17</v>
      </c>
      <c r="R8" s="9"/>
      <c r="S8" s="9"/>
      <c r="T8" s="9"/>
      <c r="U8" s="9"/>
      <c r="V8" s="9"/>
      <c r="W8" s="9"/>
      <c r="X8" s="9"/>
      <c r="Y8" s="11"/>
    </row>
    <row r="9" spans="2:25" x14ac:dyDescent="0.25">
      <c r="B9" s="7"/>
      <c r="C9" s="20">
        <v>45017</v>
      </c>
      <c r="D9" s="38"/>
      <c r="E9" s="36"/>
      <c r="F9" s="36"/>
      <c r="G9" s="42">
        <v>25</v>
      </c>
      <c r="H9" s="36">
        <v>22</v>
      </c>
      <c r="I9" s="36">
        <v>18</v>
      </c>
      <c r="J9" s="36">
        <v>15</v>
      </c>
      <c r="K9" s="36">
        <v>12</v>
      </c>
      <c r="L9" s="36">
        <v>12</v>
      </c>
      <c r="M9" s="36">
        <v>9</v>
      </c>
      <c r="N9" s="36">
        <v>8</v>
      </c>
      <c r="O9" s="37">
        <v>7</v>
      </c>
      <c r="P9" s="9"/>
      <c r="Q9" s="21">
        <f>O9-G9</f>
        <v>-18</v>
      </c>
      <c r="R9" s="9"/>
      <c r="S9" s="9"/>
      <c r="T9" s="9"/>
      <c r="U9" s="9"/>
      <c r="V9" s="9"/>
      <c r="W9" s="9"/>
      <c r="X9" s="9"/>
      <c r="Y9" s="11"/>
    </row>
    <row r="10" spans="2:25" x14ac:dyDescent="0.25">
      <c r="B10" s="7"/>
      <c r="C10" s="20">
        <v>45047</v>
      </c>
      <c r="D10" s="38"/>
      <c r="E10" s="36"/>
      <c r="F10" s="36"/>
      <c r="G10" s="36"/>
      <c r="H10" s="42">
        <v>32</v>
      </c>
      <c r="I10" s="36">
        <v>28</v>
      </c>
      <c r="J10" s="36">
        <v>24</v>
      </c>
      <c r="K10" s="36">
        <v>24</v>
      </c>
      <c r="L10" s="36">
        <v>21</v>
      </c>
      <c r="M10" s="36">
        <v>19</v>
      </c>
      <c r="N10" s="36">
        <v>15</v>
      </c>
      <c r="O10" s="37">
        <v>12</v>
      </c>
      <c r="P10" s="9"/>
      <c r="Q10" s="21">
        <f>O10-H10</f>
        <v>-20</v>
      </c>
      <c r="R10" s="9"/>
      <c r="S10" s="9"/>
      <c r="T10" s="9"/>
      <c r="U10" s="9"/>
      <c r="V10" s="9"/>
      <c r="W10" s="9"/>
      <c r="X10" s="9"/>
      <c r="Y10" s="11"/>
    </row>
    <row r="11" spans="2:25" x14ac:dyDescent="0.25">
      <c r="B11" s="7"/>
      <c r="C11" s="20">
        <v>45078</v>
      </c>
      <c r="D11" s="38"/>
      <c r="E11" s="36"/>
      <c r="F11" s="36"/>
      <c r="G11" s="36"/>
      <c r="H11" s="36"/>
      <c r="I11" s="42">
        <v>40</v>
      </c>
      <c r="J11" s="36">
        <v>40</v>
      </c>
      <c r="K11" s="36">
        <v>38</v>
      </c>
      <c r="L11" s="36">
        <v>36</v>
      </c>
      <c r="M11" s="36">
        <v>33</v>
      </c>
      <c r="N11" s="36">
        <v>28</v>
      </c>
      <c r="O11" s="37">
        <v>24</v>
      </c>
      <c r="P11" s="9"/>
      <c r="Q11" s="21">
        <f>O11-I11</f>
        <v>-16</v>
      </c>
      <c r="R11" s="9"/>
      <c r="S11" s="9"/>
      <c r="T11" s="9"/>
      <c r="U11" s="9"/>
      <c r="V11" s="9"/>
      <c r="W11" s="9"/>
      <c r="X11" s="9"/>
      <c r="Y11" s="11"/>
    </row>
    <row r="12" spans="2:25" x14ac:dyDescent="0.25">
      <c r="B12" s="7"/>
      <c r="C12" s="20">
        <v>45108</v>
      </c>
      <c r="D12" s="38"/>
      <c r="E12" s="36"/>
      <c r="F12" s="36"/>
      <c r="G12" s="36"/>
      <c r="H12" s="36"/>
      <c r="I12" s="36"/>
      <c r="J12" s="42">
        <v>39</v>
      </c>
      <c r="K12" s="36">
        <v>38</v>
      </c>
      <c r="L12" s="36">
        <v>38</v>
      </c>
      <c r="M12" s="36">
        <v>38</v>
      </c>
      <c r="N12" s="36">
        <v>37</v>
      </c>
      <c r="O12" s="37">
        <v>38</v>
      </c>
      <c r="P12" s="9"/>
      <c r="Q12" s="21">
        <f>O12-J12</f>
        <v>-1</v>
      </c>
      <c r="R12" s="9"/>
      <c r="S12" s="9"/>
      <c r="T12" s="9"/>
      <c r="U12" s="9"/>
      <c r="V12" s="9"/>
      <c r="W12" s="9"/>
      <c r="X12" s="9"/>
      <c r="Y12" s="11"/>
    </row>
    <row r="13" spans="2:25" x14ac:dyDescent="0.25">
      <c r="B13" s="7"/>
      <c r="C13" s="20">
        <v>45139</v>
      </c>
      <c r="D13" s="38"/>
      <c r="E13" s="36"/>
      <c r="F13" s="36"/>
      <c r="G13" s="36"/>
      <c r="H13" s="36"/>
      <c r="I13" s="36"/>
      <c r="J13" s="36"/>
      <c r="K13" s="42">
        <v>34</v>
      </c>
      <c r="L13" s="36">
        <v>32</v>
      </c>
      <c r="M13" s="36">
        <v>32</v>
      </c>
      <c r="N13" s="36">
        <v>30</v>
      </c>
      <c r="O13" s="37">
        <v>29</v>
      </c>
      <c r="P13" s="9"/>
      <c r="Q13" s="21">
        <f>O13-K13</f>
        <v>-5</v>
      </c>
      <c r="R13" s="9"/>
      <c r="S13" s="9"/>
      <c r="T13" s="9"/>
      <c r="U13" s="9"/>
      <c r="V13" s="9"/>
      <c r="W13" s="9"/>
      <c r="X13" s="9"/>
      <c r="Y13" s="11"/>
    </row>
    <row r="14" spans="2:25" x14ac:dyDescent="0.25">
      <c r="B14" s="7"/>
      <c r="C14" s="20">
        <v>45170</v>
      </c>
      <c r="D14" s="38"/>
      <c r="E14" s="36"/>
      <c r="F14" s="36"/>
      <c r="G14" s="36"/>
      <c r="H14" s="36"/>
      <c r="I14" s="36"/>
      <c r="J14" s="36"/>
      <c r="K14" s="36"/>
      <c r="L14" s="42">
        <v>29</v>
      </c>
      <c r="M14" s="36">
        <v>28</v>
      </c>
      <c r="N14" s="36">
        <v>28</v>
      </c>
      <c r="O14" s="37">
        <v>27</v>
      </c>
      <c r="P14" s="9"/>
      <c r="Q14" s="21">
        <f>O14-L14</f>
        <v>-2</v>
      </c>
      <c r="R14" s="9"/>
      <c r="S14" s="9"/>
      <c r="T14" s="9"/>
      <c r="U14" s="9"/>
      <c r="V14" s="9"/>
      <c r="W14" s="9"/>
      <c r="X14" s="9"/>
      <c r="Y14" s="11"/>
    </row>
    <row r="15" spans="2:25" x14ac:dyDescent="0.25">
      <c r="B15" s="7"/>
      <c r="C15" s="20">
        <v>45200</v>
      </c>
      <c r="D15" s="38"/>
      <c r="E15" s="36"/>
      <c r="F15" s="36"/>
      <c r="G15" s="36"/>
      <c r="H15" s="36"/>
      <c r="I15" s="36"/>
      <c r="J15" s="36"/>
      <c r="K15" s="36"/>
      <c r="L15" s="36"/>
      <c r="M15" s="42">
        <v>31</v>
      </c>
      <c r="N15" s="36">
        <v>30</v>
      </c>
      <c r="O15" s="37">
        <v>28</v>
      </c>
      <c r="P15" s="9"/>
      <c r="Q15" s="21">
        <f>O15-M15</f>
        <v>-3</v>
      </c>
      <c r="R15" s="9"/>
      <c r="S15" s="9"/>
      <c r="T15" s="9"/>
      <c r="U15" s="9"/>
      <c r="V15" s="9"/>
      <c r="W15" s="9"/>
      <c r="X15" s="9"/>
      <c r="Y15" s="11"/>
    </row>
    <row r="16" spans="2:25" x14ac:dyDescent="0.25">
      <c r="B16" s="7"/>
      <c r="C16" s="20">
        <v>45231</v>
      </c>
      <c r="D16" s="38"/>
      <c r="E16" s="36"/>
      <c r="F16" s="36"/>
      <c r="G16" s="36"/>
      <c r="H16" s="36"/>
      <c r="I16" s="36"/>
      <c r="J16" s="36"/>
      <c r="K16" s="36"/>
      <c r="L16" s="36"/>
      <c r="M16" s="36"/>
      <c r="N16" s="42">
        <v>28</v>
      </c>
      <c r="O16" s="37">
        <v>26</v>
      </c>
      <c r="P16" s="9"/>
      <c r="Q16" s="21">
        <f>O16-N16</f>
        <v>-2</v>
      </c>
      <c r="R16" s="9"/>
      <c r="S16" s="9"/>
      <c r="T16" s="9"/>
      <c r="U16" s="9"/>
      <c r="V16" s="9"/>
      <c r="W16" s="9"/>
      <c r="X16" s="9"/>
      <c r="Y16" s="11"/>
    </row>
    <row r="17" spans="2:25" x14ac:dyDescent="0.25">
      <c r="B17" s="7"/>
      <c r="C17" s="22">
        <v>45261</v>
      </c>
      <c r="D17" s="39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3">
        <v>25</v>
      </c>
      <c r="P17" s="9"/>
      <c r="Q17" s="23"/>
      <c r="R17" s="9"/>
      <c r="S17" s="9"/>
      <c r="T17" s="9"/>
      <c r="U17" s="9"/>
      <c r="V17" s="9"/>
      <c r="W17" s="9"/>
      <c r="X17" s="9"/>
      <c r="Y17" s="11"/>
    </row>
    <row r="18" spans="2:25" ht="6.75" customHeight="1" x14ac:dyDescent="0.25">
      <c r="B18" s="7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10"/>
      <c r="R18" s="9"/>
      <c r="S18" s="9"/>
      <c r="T18" s="9"/>
      <c r="U18" s="9"/>
      <c r="V18" s="9"/>
      <c r="W18" s="9"/>
      <c r="X18" s="9"/>
      <c r="Y18" s="11"/>
    </row>
    <row r="19" spans="2:25" x14ac:dyDescent="0.25">
      <c r="B19" s="7"/>
      <c r="D19" s="42">
        <v>24</v>
      </c>
      <c r="E19" s="9" t="s">
        <v>14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10"/>
      <c r="R19" s="9"/>
      <c r="S19" s="9"/>
      <c r="T19" s="9"/>
      <c r="U19" s="9"/>
      <c r="V19" s="9"/>
      <c r="W19" s="9"/>
      <c r="X19" s="9"/>
      <c r="Y19" s="11"/>
    </row>
    <row r="20" spans="2:25" ht="7.5" customHeight="1" x14ac:dyDescent="0.25">
      <c r="B20" s="7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10"/>
      <c r="R20" s="9"/>
      <c r="S20" s="9"/>
      <c r="T20" s="9"/>
      <c r="U20" s="9"/>
      <c r="V20" s="9"/>
      <c r="W20" s="9"/>
      <c r="X20" s="9"/>
      <c r="Y20" s="11"/>
    </row>
    <row r="21" spans="2:25" x14ac:dyDescent="0.25">
      <c r="B21" s="7"/>
      <c r="C21" s="24" t="s">
        <v>7</v>
      </c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10"/>
      <c r="R21" s="9"/>
      <c r="S21" s="9"/>
      <c r="T21" s="9"/>
      <c r="U21" s="9"/>
      <c r="V21" s="9"/>
      <c r="W21" s="9"/>
      <c r="X21" s="9"/>
      <c r="Y21" s="11"/>
    </row>
    <row r="22" spans="2:25" x14ac:dyDescent="0.25">
      <c r="B22" s="7"/>
      <c r="C22" s="25" t="s">
        <v>8</v>
      </c>
      <c r="D22" s="26">
        <f>SUM(D6:D17)</f>
        <v>24</v>
      </c>
      <c r="E22" s="26">
        <f>SUM(E6:E17)</f>
        <v>39</v>
      </c>
      <c r="F22" s="26">
        <f>SUM(F6:F17)</f>
        <v>55</v>
      </c>
      <c r="G22" s="26">
        <f>SUM(G6:G17)</f>
        <v>74</v>
      </c>
      <c r="H22" s="26">
        <f>SUM(H6:H17)</f>
        <v>98</v>
      </c>
      <c r="I22" s="26">
        <f>SUM(I6:I17)</f>
        <v>131</v>
      </c>
      <c r="J22" s="26">
        <f>SUM(J6:J17)</f>
        <v>156</v>
      </c>
      <c r="K22" s="26">
        <f>SUM(K6:K17)</f>
        <v>182</v>
      </c>
      <c r="L22" s="26">
        <f>SUM(L6:L17)</f>
        <v>202</v>
      </c>
      <c r="M22" s="26">
        <f>SUM(M6:M17)</f>
        <v>222</v>
      </c>
      <c r="N22" s="26">
        <f>SUM(N6:N17)</f>
        <v>227</v>
      </c>
      <c r="O22" s="26">
        <f>SUM(O6:O17)</f>
        <v>235</v>
      </c>
      <c r="P22" s="9"/>
      <c r="Q22" s="10"/>
      <c r="R22" s="9"/>
      <c r="S22" s="9"/>
      <c r="T22" s="9"/>
      <c r="U22" s="9"/>
      <c r="V22" s="9"/>
      <c r="W22" s="9"/>
      <c r="X22" s="9"/>
      <c r="Y22" s="11"/>
    </row>
    <row r="23" spans="2:25" x14ac:dyDescent="0.25">
      <c r="B23" s="7"/>
      <c r="C23" s="25" t="s">
        <v>9</v>
      </c>
      <c r="D23" s="26">
        <f>D6</f>
        <v>24</v>
      </c>
      <c r="E23" s="26">
        <f>D6+E7</f>
        <v>39</v>
      </c>
      <c r="F23" s="26">
        <f>E23+F8</f>
        <v>57</v>
      </c>
      <c r="G23" s="26">
        <f>F23+G9</f>
        <v>82</v>
      </c>
      <c r="H23" s="26">
        <f>G23+H10</f>
        <v>114</v>
      </c>
      <c r="I23" s="26">
        <f>H23+I11</f>
        <v>154</v>
      </c>
      <c r="J23" s="26">
        <f>I23+J12</f>
        <v>193</v>
      </c>
      <c r="K23" s="26">
        <f>J23+K13</f>
        <v>227</v>
      </c>
      <c r="L23" s="26">
        <f>K23+L14</f>
        <v>256</v>
      </c>
      <c r="M23" s="26">
        <f>L23+M15</f>
        <v>287</v>
      </c>
      <c r="N23" s="26">
        <f>M23+N16</f>
        <v>315</v>
      </c>
      <c r="O23" s="26">
        <f>N23+O17</f>
        <v>340</v>
      </c>
      <c r="P23" s="9"/>
      <c r="Q23" s="10"/>
      <c r="R23" s="9"/>
      <c r="S23" s="9"/>
      <c r="T23" s="9"/>
      <c r="U23" s="9"/>
      <c r="V23" s="9"/>
      <c r="W23" s="9"/>
      <c r="X23" s="9"/>
      <c r="Y23" s="11"/>
    </row>
    <row r="24" spans="2:25" x14ac:dyDescent="0.25">
      <c r="B24" s="7"/>
      <c r="C24" s="25" t="s">
        <v>10</v>
      </c>
      <c r="D24" s="26">
        <f>D22-D23</f>
        <v>0</v>
      </c>
      <c r="E24" s="26">
        <f t="shared" ref="E24:O24" si="0">E22-E23</f>
        <v>0</v>
      </c>
      <c r="F24" s="26">
        <f t="shared" si="0"/>
        <v>-2</v>
      </c>
      <c r="G24" s="26">
        <f t="shared" si="0"/>
        <v>-8</v>
      </c>
      <c r="H24" s="26">
        <f t="shared" si="0"/>
        <v>-16</v>
      </c>
      <c r="I24" s="26">
        <f t="shared" si="0"/>
        <v>-23</v>
      </c>
      <c r="J24" s="26">
        <f t="shared" si="0"/>
        <v>-37</v>
      </c>
      <c r="K24" s="26">
        <f t="shared" si="0"/>
        <v>-45</v>
      </c>
      <c r="L24" s="26">
        <f t="shared" si="0"/>
        <v>-54</v>
      </c>
      <c r="M24" s="26">
        <f t="shared" si="0"/>
        <v>-65</v>
      </c>
      <c r="N24" s="26">
        <f t="shared" si="0"/>
        <v>-88</v>
      </c>
      <c r="O24" s="26">
        <f t="shared" si="0"/>
        <v>-105</v>
      </c>
      <c r="P24" s="9"/>
      <c r="Q24" s="10"/>
      <c r="R24" s="9"/>
      <c r="S24" s="9"/>
      <c r="T24" s="9"/>
      <c r="U24" s="9"/>
      <c r="V24" s="9"/>
      <c r="W24" s="9"/>
      <c r="X24" s="9"/>
      <c r="Y24" s="11"/>
    </row>
    <row r="25" spans="2:25" x14ac:dyDescent="0.25">
      <c r="B25" s="7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10"/>
      <c r="R25" s="9"/>
      <c r="S25" s="9"/>
      <c r="T25" s="9"/>
      <c r="U25" s="9"/>
      <c r="V25" s="9"/>
      <c r="W25" s="9"/>
      <c r="X25" s="9"/>
      <c r="Y25" s="11"/>
    </row>
    <row r="26" spans="2:25" x14ac:dyDescent="0.25">
      <c r="B26" s="7"/>
      <c r="C26" s="25" t="s">
        <v>1</v>
      </c>
      <c r="D26" s="27">
        <f>O22/O23</f>
        <v>0.69117647058823528</v>
      </c>
      <c r="E26" s="27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10"/>
      <c r="R26" s="9"/>
      <c r="S26" s="9"/>
      <c r="T26" s="9"/>
      <c r="U26" s="9"/>
      <c r="V26" s="9"/>
      <c r="W26" s="9"/>
      <c r="X26" s="9"/>
      <c r="Y26" s="11"/>
    </row>
    <row r="27" spans="2:25" x14ac:dyDescent="0.25">
      <c r="B27" s="7"/>
      <c r="C27" s="25" t="s">
        <v>0</v>
      </c>
      <c r="D27" s="27">
        <f>O24/O23*-1</f>
        <v>0.30882352941176472</v>
      </c>
      <c r="E27" s="27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10"/>
      <c r="R27" s="9"/>
      <c r="S27" s="9"/>
      <c r="T27" s="9"/>
      <c r="U27" s="9"/>
      <c r="V27" s="9"/>
      <c r="W27" s="9"/>
      <c r="X27" s="9"/>
      <c r="Y27" s="11"/>
    </row>
    <row r="28" spans="2:25" x14ac:dyDescent="0.25">
      <c r="B28" s="7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10"/>
      <c r="R28" s="9"/>
      <c r="S28" s="9"/>
      <c r="T28" s="9"/>
      <c r="U28" s="9"/>
      <c r="V28" s="9"/>
      <c r="W28" s="9"/>
      <c r="X28" s="9"/>
      <c r="Y28" s="11"/>
    </row>
    <row r="29" spans="2:25" x14ac:dyDescent="0.25">
      <c r="B29" s="7"/>
      <c r="C29" s="24" t="s">
        <v>11</v>
      </c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10"/>
      <c r="R29" s="9"/>
      <c r="S29" s="9"/>
      <c r="T29" s="9"/>
      <c r="U29" s="9"/>
      <c r="V29" s="9"/>
      <c r="W29" s="9"/>
      <c r="X29" s="9"/>
      <c r="Y29" s="11"/>
    </row>
    <row r="30" spans="2:25" x14ac:dyDescent="0.25">
      <c r="B30" s="7"/>
      <c r="C30" s="25" t="s">
        <v>2</v>
      </c>
      <c r="D30" s="46">
        <v>5000</v>
      </c>
      <c r="E30" s="46"/>
      <c r="F30" s="28"/>
      <c r="G30" s="9"/>
      <c r="H30" s="9"/>
      <c r="I30" s="9"/>
      <c r="J30" s="9"/>
      <c r="K30" s="9"/>
      <c r="L30" s="9"/>
      <c r="M30" s="9"/>
      <c r="N30" s="9"/>
      <c r="O30" s="9"/>
      <c r="P30" s="9"/>
      <c r="Q30" s="10"/>
      <c r="R30" s="9"/>
      <c r="S30" s="9"/>
      <c r="T30" s="9"/>
      <c r="U30" s="9"/>
      <c r="V30" s="9"/>
      <c r="W30" s="9"/>
      <c r="X30" s="9"/>
      <c r="Y30" s="11"/>
    </row>
    <row r="31" spans="2:25" x14ac:dyDescent="0.25">
      <c r="B31" s="7"/>
      <c r="C31" s="9"/>
      <c r="D31" s="29"/>
      <c r="E31" s="29"/>
      <c r="F31" s="29"/>
      <c r="G31" s="30"/>
      <c r="H31" s="9"/>
      <c r="I31" s="9"/>
      <c r="J31" s="9"/>
      <c r="K31" s="9"/>
      <c r="L31" s="9"/>
      <c r="M31" s="9"/>
      <c r="N31" s="9"/>
      <c r="O31" s="9"/>
      <c r="P31" s="9"/>
      <c r="Q31" s="10"/>
      <c r="R31" s="9"/>
      <c r="S31" s="9"/>
      <c r="T31" s="9"/>
      <c r="U31" s="9"/>
      <c r="V31" s="9"/>
      <c r="W31" s="9"/>
      <c r="X31" s="9"/>
      <c r="Y31" s="11"/>
    </row>
    <row r="32" spans="2:25" x14ac:dyDescent="0.25">
      <c r="B32" s="7"/>
      <c r="C32" s="25" t="s">
        <v>3</v>
      </c>
      <c r="D32" s="44">
        <f>D22*$D$30+E22*$D$30+F22*$D$30+G22*$D$30+H22*$D$30+I22*$D$30+J22*$D$30+K22*$D$30+L22*$D$30+M22*$D$30+N22*$D$30+O22*$D$30</f>
        <v>8225000</v>
      </c>
      <c r="E32" s="44"/>
      <c r="F32" s="31"/>
      <c r="G32" s="9"/>
      <c r="H32" s="9"/>
      <c r="I32" s="9"/>
      <c r="J32" s="9"/>
      <c r="K32" s="9"/>
      <c r="L32" s="9"/>
      <c r="M32" s="9"/>
      <c r="N32" s="9"/>
      <c r="O32" s="9"/>
      <c r="P32" s="9"/>
      <c r="Q32" s="10"/>
      <c r="R32" s="9"/>
      <c r="S32" s="9"/>
      <c r="T32" s="9"/>
      <c r="U32" s="9"/>
      <c r="V32" s="9"/>
      <c r="W32" s="9"/>
      <c r="X32" s="9"/>
      <c r="Y32" s="11"/>
    </row>
    <row r="33" spans="2:25" x14ac:dyDescent="0.25">
      <c r="B33" s="7"/>
      <c r="C33" s="25" t="s">
        <v>4</v>
      </c>
      <c r="D33" s="44">
        <f>D23*$D$30+E23*$D$30+F23*$D$30+G23*$D$30+H23*$D$30+I23*$D$30+J23*$D$30+K23*$D$30+L23*$D$30+M23*$D$30+N23*$D$30+O23*$D$30</f>
        <v>10440000</v>
      </c>
      <c r="E33" s="44"/>
      <c r="F33" s="31"/>
      <c r="G33" s="9"/>
      <c r="H33" s="9"/>
      <c r="I33" s="9"/>
      <c r="J33" s="9"/>
      <c r="K33" s="9"/>
      <c r="L33" s="9"/>
      <c r="M33" s="9"/>
      <c r="N33" s="9"/>
      <c r="O33" s="9"/>
      <c r="P33" s="9"/>
      <c r="Q33" s="10"/>
      <c r="R33" s="9"/>
      <c r="S33" s="9"/>
      <c r="T33" s="9"/>
      <c r="U33" s="9"/>
      <c r="V33" s="9"/>
      <c r="W33" s="9"/>
      <c r="X33" s="9"/>
      <c r="Y33" s="11"/>
    </row>
    <row r="34" spans="2:25" x14ac:dyDescent="0.25">
      <c r="B34" s="7"/>
      <c r="C34" s="25" t="s">
        <v>5</v>
      </c>
      <c r="D34" s="45">
        <f>D32-(D23*$D$30+E23*$D$30+F23*$D$30+G23*$D$30+H23*$D$30+I23*$D$30+J23*$D$30+K23*$D$30+L23*$D$30+M23*$D$30+N23*$D$30+O23*$D$30)</f>
        <v>-2215000</v>
      </c>
      <c r="E34" s="45"/>
      <c r="F34" s="28" t="s">
        <v>13</v>
      </c>
      <c r="G34" s="28"/>
      <c r="H34" s="28"/>
      <c r="I34" s="28"/>
      <c r="J34" s="28"/>
      <c r="K34" s="28"/>
      <c r="L34" s="28"/>
      <c r="M34" s="28"/>
      <c r="N34" s="28"/>
      <c r="O34" s="28"/>
      <c r="P34" s="9"/>
      <c r="Q34" s="10"/>
      <c r="R34" s="9"/>
      <c r="S34" s="9"/>
      <c r="T34" s="9"/>
      <c r="U34" s="9"/>
      <c r="V34" s="9"/>
      <c r="W34" s="9"/>
      <c r="X34" s="9"/>
      <c r="Y34" s="11"/>
    </row>
    <row r="35" spans="2:25" ht="15.75" thickBot="1" x14ac:dyDescent="0.3">
      <c r="B35" s="32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4"/>
      <c r="R35" s="33"/>
      <c r="S35" s="33"/>
      <c r="T35" s="33"/>
      <c r="U35" s="33"/>
      <c r="V35" s="33"/>
      <c r="W35" s="33"/>
      <c r="X35" s="33"/>
      <c r="Y35" s="35"/>
    </row>
  </sheetData>
  <sheetProtection algorithmName="SHA-512" hashValue="GcrjUBZWW7XSa+FeMT2oc2/hChh+WwCeEHLGQPuFPHecdCO/EwKmukg3ticPxnA+h9RAqRHvjD92B0qOroLLEQ==" saltValue="ZoWRaI1pN0Jy09zVJUc4vw==" spinCount="100000" sheet="1" objects="1" scenarios="1"/>
  <mergeCells count="7">
    <mergeCell ref="D26:E26"/>
    <mergeCell ref="D27:E27"/>
    <mergeCell ref="D31:F31"/>
    <mergeCell ref="D32:E32"/>
    <mergeCell ref="D33:E33"/>
    <mergeCell ref="D34:E34"/>
    <mergeCell ref="D30:E30"/>
  </mergeCells>
  <pageMargins left="0.7" right="0.7" top="0.78740157499999996" bottom="0.78740157499999996" header="0.3" footer="0.3"/>
  <ignoredErrors>
    <ignoredError sqref="D22:I22 L22:O22 J22:K22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Cohort Analysis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Swientek</dc:creator>
  <cp:lastModifiedBy>Andre Swientek</cp:lastModifiedBy>
  <dcterms:created xsi:type="dcterms:W3CDTF">2024-04-01T17:38:14Z</dcterms:created>
  <dcterms:modified xsi:type="dcterms:W3CDTF">2024-04-02T09:06:36Z</dcterms:modified>
</cp:coreProperties>
</file>